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4940" windowHeight="13500"/>
  </bookViews>
  <sheets>
    <sheet name="経済（昼）" sheetId="2" r:id="rId1"/>
    <sheet name="経営（昼）" sheetId="1" r:id="rId2"/>
    <sheet name="経済（夜）" sheetId="4" r:id="rId3"/>
    <sheet name="経営（夜）" sheetId="5" r:id="rId4"/>
  </sheets>
  <calcPr calcId="145621" iterateDelta="0" calcOnSave="0"/>
</workbook>
</file>

<file path=xl/calcChain.xml><?xml version="1.0" encoding="utf-8"?>
<calcChain xmlns="http://schemas.openxmlformats.org/spreadsheetml/2006/main">
  <c r="C25" i="5" l="1"/>
  <c r="C25" i="4"/>
  <c r="C14" i="5" l="1"/>
  <c r="B14" i="5"/>
  <c r="B14" i="4"/>
  <c r="C14" i="4"/>
  <c r="C28" i="5" l="1"/>
  <c r="E26" i="5"/>
  <c r="D26" i="5"/>
  <c r="F26" i="5" s="1"/>
  <c r="E24" i="5"/>
  <c r="D24" i="5"/>
  <c r="F24" i="5" s="1"/>
  <c r="E22" i="5"/>
  <c r="D22" i="5"/>
  <c r="F22" i="5" s="1"/>
  <c r="C21" i="5"/>
  <c r="E21" i="5" s="1"/>
  <c r="C20" i="5"/>
  <c r="E20" i="5" s="1"/>
  <c r="C19" i="5"/>
  <c r="F19" i="5" s="1"/>
  <c r="C18" i="5"/>
  <c r="F18" i="5" s="1"/>
  <c r="A30" i="5"/>
  <c r="A30" i="1"/>
  <c r="C20" i="4"/>
  <c r="E20" i="4" s="1"/>
  <c r="C19" i="4"/>
  <c r="C18" i="4"/>
  <c r="F19" i="4"/>
  <c r="C28" i="4"/>
  <c r="E26" i="4"/>
  <c r="D26" i="4"/>
  <c r="F26" i="4" s="1"/>
  <c r="E24" i="4"/>
  <c r="D24" i="4"/>
  <c r="F24" i="4" s="1"/>
  <c r="E22" i="4"/>
  <c r="D22" i="4"/>
  <c r="F22" i="4" s="1"/>
  <c r="C21" i="4"/>
  <c r="E21" i="4" s="1"/>
  <c r="A30" i="4"/>
  <c r="D18" i="5" l="1"/>
  <c r="D20" i="5"/>
  <c r="F20" i="5" s="1"/>
  <c r="E18" i="5"/>
  <c r="D19" i="5"/>
  <c r="D21" i="5"/>
  <c r="F21" i="5" s="1"/>
  <c r="C23" i="5" s="1"/>
  <c r="E19" i="5"/>
  <c r="E18" i="4"/>
  <c r="D18" i="4"/>
  <c r="F18" i="4"/>
  <c r="D20" i="4"/>
  <c r="F20" i="4" s="1"/>
  <c r="D19" i="4"/>
  <c r="E19" i="4"/>
  <c r="D21" i="4"/>
  <c r="F21" i="4" s="1"/>
  <c r="C23" i="4" s="1"/>
  <c r="C28" i="2"/>
  <c r="E26" i="2"/>
  <c r="D26" i="2"/>
  <c r="F26" i="2" s="1"/>
  <c r="E24" i="2"/>
  <c r="D24" i="2"/>
  <c r="F24" i="2" s="1"/>
  <c r="E22" i="2"/>
  <c r="D22" i="2"/>
  <c r="F22" i="2" s="1"/>
  <c r="C21" i="2"/>
  <c r="E21" i="2" s="1"/>
  <c r="G20" i="2"/>
  <c r="C20" i="2"/>
  <c r="E20" i="2" s="1"/>
  <c r="G19" i="2"/>
  <c r="C19" i="2"/>
  <c r="F19" i="2" s="1"/>
  <c r="G18" i="2"/>
  <c r="C18" i="2"/>
  <c r="D18" i="2" s="1"/>
  <c r="C14" i="2"/>
  <c r="B14" i="2"/>
  <c r="C14" i="1"/>
  <c r="G20" i="1"/>
  <c r="G19" i="1"/>
  <c r="G18" i="1"/>
  <c r="D14" i="1"/>
  <c r="B14" i="1"/>
  <c r="C28" i="1"/>
  <c r="D26" i="1"/>
  <c r="F26" i="1" s="1"/>
  <c r="E26" i="1"/>
  <c r="D24" i="1"/>
  <c r="F24" i="1" s="1"/>
  <c r="E24" i="1"/>
  <c r="E22" i="1"/>
  <c r="D22" i="1"/>
  <c r="F22" i="1" s="1"/>
  <c r="C21" i="1"/>
  <c r="E21" i="1" s="1"/>
  <c r="C20" i="1"/>
  <c r="C19" i="1"/>
  <c r="F19" i="1" s="1"/>
  <c r="C18" i="1"/>
  <c r="D18" i="1" s="1"/>
  <c r="E23" i="5" l="1"/>
  <c r="D23" i="5"/>
  <c r="F23" i="5" s="1"/>
  <c r="D14" i="2"/>
  <c r="A30" i="2"/>
  <c r="E23" i="4"/>
  <c r="D23" i="4"/>
  <c r="F23" i="4" s="1"/>
  <c r="E18" i="2"/>
  <c r="F18" i="2"/>
  <c r="D20" i="2"/>
  <c r="F20" i="2" s="1"/>
  <c r="D19" i="2"/>
  <c r="E19" i="2"/>
  <c r="D21" i="2"/>
  <c r="F21" i="2" s="1"/>
  <c r="C23" i="2" s="1"/>
  <c r="D19" i="1"/>
  <c r="D21" i="1"/>
  <c r="F21" i="1" s="1"/>
  <c r="C23" i="1" s="1"/>
  <c r="E20" i="1"/>
  <c r="E19" i="1"/>
  <c r="F18" i="1"/>
  <c r="E18" i="1"/>
  <c r="D20" i="1"/>
  <c r="F20" i="1" s="1"/>
  <c r="E25" i="5" l="1"/>
  <c r="D25" i="5"/>
  <c r="E25" i="4"/>
  <c r="D25" i="4"/>
  <c r="F25" i="4" s="1"/>
  <c r="C27" i="4" s="1"/>
  <c r="E23" i="2"/>
  <c r="D23" i="2"/>
  <c r="E23" i="1"/>
  <c r="D23" i="1"/>
  <c r="F23" i="1" s="1"/>
  <c r="C25" i="1" s="1"/>
  <c r="F25" i="5" l="1"/>
  <c r="C27" i="5" s="1"/>
  <c r="E27" i="4"/>
  <c r="E28" i="4" s="1"/>
  <c r="D27" i="4"/>
  <c r="D28" i="4" s="1"/>
  <c r="F23" i="2"/>
  <c r="C25" i="2" s="1"/>
  <c r="E25" i="1"/>
  <c r="D25" i="1"/>
  <c r="F25" i="1" s="1"/>
  <c r="C27" i="1" s="1"/>
  <c r="D27" i="5" l="1"/>
  <c r="D28" i="5" s="1"/>
  <c r="E27" i="5"/>
  <c r="E28" i="5" s="1"/>
  <c r="E25" i="2"/>
  <c r="D25" i="2"/>
  <c r="E27" i="1"/>
  <c r="E28" i="1" s="1"/>
  <c r="D27" i="1"/>
  <c r="D28" i="1" s="1"/>
  <c r="F25" i="2" l="1"/>
  <c r="C27" i="2" s="1"/>
  <c r="E27" i="2" l="1"/>
  <c r="E28" i="2" s="1"/>
  <c r="D27" i="2"/>
  <c r="D28" i="2" s="1"/>
</calcChain>
</file>

<file path=xl/sharedStrings.xml><?xml version="1.0" encoding="utf-8"?>
<sst xmlns="http://schemas.openxmlformats.org/spreadsheetml/2006/main" count="116" uniqueCount="32">
  <si>
    <t>教養に関する授業科目</t>
    <rPh sb="0" eb="2">
      <t>キョウヨウ</t>
    </rPh>
    <rPh sb="3" eb="4">
      <t>カン</t>
    </rPh>
    <rPh sb="6" eb="8">
      <t>ジュギョウ</t>
    </rPh>
    <rPh sb="8" eb="10">
      <t>カモク</t>
    </rPh>
    <phoneticPr fontId="2"/>
  </si>
  <si>
    <t>英語</t>
    <rPh sb="0" eb="2">
      <t>エイゴ</t>
    </rPh>
    <phoneticPr fontId="2"/>
  </si>
  <si>
    <t>初修外国語</t>
    <rPh sb="0" eb="5">
      <t>ショシュウガイコクゴ</t>
    </rPh>
    <phoneticPr fontId="2"/>
  </si>
  <si>
    <t>専門教育に関する授業科目</t>
    <rPh sb="0" eb="2">
      <t>センモン</t>
    </rPh>
    <rPh sb="2" eb="4">
      <t>キョウイク</t>
    </rPh>
    <rPh sb="5" eb="6">
      <t>カン</t>
    </rPh>
    <rPh sb="8" eb="10">
      <t>ジュギョウ</t>
    </rPh>
    <rPh sb="10" eb="12">
      <t>カモク</t>
    </rPh>
    <phoneticPr fontId="2"/>
  </si>
  <si>
    <t>学部共通 専門基礎</t>
    <rPh sb="0" eb="2">
      <t>ガクブ</t>
    </rPh>
    <rPh sb="2" eb="4">
      <t>キョウツウ</t>
    </rPh>
    <rPh sb="5" eb="7">
      <t>センモン</t>
    </rPh>
    <rPh sb="7" eb="9">
      <t>キソ</t>
    </rPh>
    <phoneticPr fontId="2"/>
  </si>
  <si>
    <t>経済学科 専門基礎</t>
    <rPh sb="0" eb="2">
      <t>ケイザイ</t>
    </rPh>
    <rPh sb="2" eb="4">
      <t>ガッカ</t>
    </rPh>
    <rPh sb="5" eb="7">
      <t>センモン</t>
    </rPh>
    <rPh sb="7" eb="9">
      <t>キソ</t>
    </rPh>
    <phoneticPr fontId="2"/>
  </si>
  <si>
    <t>学部共通 専門展開</t>
    <rPh sb="0" eb="2">
      <t>ガクブ</t>
    </rPh>
    <rPh sb="2" eb="4">
      <t>キョウツウ</t>
    </rPh>
    <rPh sb="5" eb="7">
      <t>センモン</t>
    </rPh>
    <rPh sb="7" eb="9">
      <t>テンカイ</t>
    </rPh>
    <phoneticPr fontId="2"/>
  </si>
  <si>
    <t>経済学科 専門展開</t>
    <rPh sb="0" eb="2">
      <t>ケイザイ</t>
    </rPh>
    <rPh sb="2" eb="4">
      <t>ガッカ</t>
    </rPh>
    <rPh sb="5" eb="7">
      <t>センモン</t>
    </rPh>
    <rPh sb="7" eb="9">
      <t>テンカイ</t>
    </rPh>
    <phoneticPr fontId="2"/>
  </si>
  <si>
    <t>経営学科 専門展開</t>
    <rPh sb="0" eb="2">
      <t>ケイエイ</t>
    </rPh>
    <rPh sb="2" eb="4">
      <t>ガッカ</t>
    </rPh>
    <rPh sb="5" eb="7">
      <t>センモン</t>
    </rPh>
    <rPh sb="7" eb="9">
      <t>テンカイ</t>
    </rPh>
    <phoneticPr fontId="2"/>
  </si>
  <si>
    <t>自由選択</t>
    <rPh sb="0" eb="2">
      <t>ジユウ</t>
    </rPh>
    <rPh sb="2" eb="4">
      <t>センタク</t>
    </rPh>
    <phoneticPr fontId="2"/>
  </si>
  <si>
    <t>昼間</t>
    <rPh sb="0" eb="2">
      <t>チュウカン</t>
    </rPh>
    <phoneticPr fontId="2"/>
  </si>
  <si>
    <t>夜間</t>
    <rPh sb="0" eb="2">
      <t>ヤカン</t>
    </rPh>
    <phoneticPr fontId="2"/>
  </si>
  <si>
    <t>その他の教養科目</t>
    <rPh sb="2" eb="3">
      <t>タ</t>
    </rPh>
    <rPh sb="4" eb="6">
      <t>キョウヨウ</t>
    </rPh>
    <rPh sb="6" eb="8">
      <t>カモク</t>
    </rPh>
    <phoneticPr fontId="2"/>
  </si>
  <si>
    <t>自由選択科目</t>
    <rPh sb="0" eb="2">
      <t>ジユウ</t>
    </rPh>
    <rPh sb="2" eb="6">
      <t>センタクカモク</t>
    </rPh>
    <phoneticPr fontId="2"/>
  </si>
  <si>
    <t>修得単位</t>
    <rPh sb="0" eb="2">
      <t>シュウトク</t>
    </rPh>
    <rPh sb="2" eb="4">
      <t>タンイ</t>
    </rPh>
    <phoneticPr fontId="2"/>
  </si>
  <si>
    <t>超過単位</t>
    <rPh sb="0" eb="2">
      <t>チョウカ</t>
    </rPh>
    <rPh sb="2" eb="4">
      <t>タンイ</t>
    </rPh>
    <phoneticPr fontId="2"/>
  </si>
  <si>
    <t>備考</t>
    <rPh sb="0" eb="2">
      <t>ビコウ</t>
    </rPh>
    <phoneticPr fontId="2"/>
  </si>
  <si>
    <t>経営学科 専門基礎</t>
    <rPh sb="0" eb="2">
      <t>ケイエイ</t>
    </rPh>
    <rPh sb="2" eb="4">
      <t>ガッカ</t>
    </rPh>
    <rPh sb="5" eb="7">
      <t>センモン</t>
    </rPh>
    <rPh sb="7" eb="9">
      <t>キソ</t>
    </rPh>
    <phoneticPr fontId="2"/>
  </si>
  <si>
    <t>経営学科（昼間コース）</t>
    <rPh sb="0" eb="2">
      <t>ケイエイ</t>
    </rPh>
    <rPh sb="2" eb="4">
      <t>ガッカ</t>
    </rPh>
    <rPh sb="5" eb="7">
      <t>チュウカン</t>
    </rPh>
    <phoneticPr fontId="2"/>
  </si>
  <si>
    <t>学部共通・自学科
　専門展開科目</t>
    <rPh sb="10" eb="12">
      <t>センモン</t>
    </rPh>
    <rPh sb="12" eb="14">
      <t>テンカイ</t>
    </rPh>
    <rPh sb="14" eb="16">
      <t>カモク</t>
    </rPh>
    <phoneticPr fontId="2"/>
  </si>
  <si>
    <t>他学科
　専門展開科目</t>
    <rPh sb="5" eb="7">
      <t>センモン</t>
    </rPh>
    <rPh sb="7" eb="9">
      <t>テンカイ</t>
    </rPh>
    <rPh sb="9" eb="11">
      <t>カモク</t>
    </rPh>
    <phoneticPr fontId="2"/>
  </si>
  <si>
    <t>学部共通・自学科
　専門基礎科目</t>
    <rPh sb="0" eb="2">
      <t>ガクブ</t>
    </rPh>
    <rPh sb="2" eb="4">
      <t>キョウツウ</t>
    </rPh>
    <rPh sb="5" eb="6">
      <t>ジ</t>
    </rPh>
    <rPh sb="6" eb="8">
      <t>ガッカ</t>
    </rPh>
    <rPh sb="10" eb="12">
      <t>センモン</t>
    </rPh>
    <rPh sb="12" eb="14">
      <t>キソ</t>
    </rPh>
    <rPh sb="14" eb="16">
      <t>カモク</t>
    </rPh>
    <phoneticPr fontId="2"/>
  </si>
  <si>
    <t>卒業要件
算入単位</t>
    <rPh sb="0" eb="2">
      <t>ソツギョウ</t>
    </rPh>
    <rPh sb="2" eb="4">
      <t>ヨウケン</t>
    </rPh>
    <rPh sb="5" eb="7">
      <t>サンニュウ</t>
    </rPh>
    <rPh sb="7" eb="9">
      <t>タンイ</t>
    </rPh>
    <phoneticPr fontId="2"/>
  </si>
  <si>
    <t>残り
必要単位</t>
    <rPh sb="0" eb="1">
      <t>ノコ</t>
    </rPh>
    <rPh sb="3" eb="5">
      <t>ヒツヨウ</t>
    </rPh>
    <rPh sb="5" eb="7">
      <t>タンイ</t>
    </rPh>
    <phoneticPr fontId="2"/>
  </si>
  <si>
    <t>合　　　　　計</t>
    <rPh sb="0" eb="1">
      <t>ア</t>
    </rPh>
    <rPh sb="6" eb="7">
      <t>ケイ</t>
    </rPh>
    <phoneticPr fontId="2"/>
  </si>
  <si>
    <t>卒業要件
単位</t>
    <rPh sb="0" eb="2">
      <t>ソツギョウ</t>
    </rPh>
    <rPh sb="2" eb="4">
      <t>ヨウケン</t>
    </rPh>
    <rPh sb="5" eb="7">
      <t>タンイ</t>
    </rPh>
    <phoneticPr fontId="2"/>
  </si>
  <si>
    <t>経済学科（昼間コース）</t>
    <rPh sb="0" eb="2">
      <t>ケイザイ</t>
    </rPh>
    <rPh sb="2" eb="4">
      <t>ガッカ</t>
    </rPh>
    <rPh sb="5" eb="7">
      <t>チュウカン</t>
    </rPh>
    <phoneticPr fontId="2"/>
  </si>
  <si>
    <t>経営学科 専門展開</t>
    <rPh sb="2" eb="4">
      <t>ガッカ</t>
    </rPh>
    <rPh sb="5" eb="7">
      <t>センモン</t>
    </rPh>
    <rPh sb="7" eb="9">
      <t>テンカイ</t>
    </rPh>
    <phoneticPr fontId="2"/>
  </si>
  <si>
    <t>経済学科（夜間主コース）</t>
    <rPh sb="0" eb="2">
      <t>ケイザイ</t>
    </rPh>
    <rPh sb="2" eb="4">
      <t>ガッカ</t>
    </rPh>
    <rPh sb="5" eb="7">
      <t>ヤカン</t>
    </rPh>
    <rPh sb="7" eb="8">
      <t>シュ</t>
    </rPh>
    <phoneticPr fontId="2"/>
  </si>
  <si>
    <t>経営学科（夜間主コース）</t>
    <rPh sb="0" eb="2">
      <t>ケイエイ</t>
    </rPh>
    <rPh sb="2" eb="4">
      <t>ガッカ</t>
    </rPh>
    <rPh sb="5" eb="7">
      <t>ヤカン</t>
    </rPh>
    <rPh sb="7" eb="8">
      <t>シュ</t>
    </rPh>
    <phoneticPr fontId="2"/>
  </si>
  <si>
    <t>経済学科 専門基礎</t>
    <rPh sb="2" eb="4">
      <t>ガッカ</t>
    </rPh>
    <rPh sb="5" eb="7">
      <t>センモン</t>
    </rPh>
    <rPh sb="7" eb="9">
      <t>キソ</t>
    </rPh>
    <phoneticPr fontId="2"/>
  </si>
  <si>
    <t>経済学科 専門展開</t>
    <rPh sb="2" eb="4">
      <t>ガッカ</t>
    </rPh>
    <rPh sb="5" eb="7">
      <t>センモン</t>
    </rPh>
    <rPh sb="7" eb="9">
      <t>テンカイ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</si>
</sst>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 diagonalUp="1"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13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3" xfId="0" applyBorder="1" applyAlignment="1">
      <alignment horizontal="left" vertical="center" indent="1"/>
    </xf>
    <xf numFmtId="0" fontId="0" fillId="2" borderId="14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0" fillId="0" borderId="24" xfId="0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0" fillId="0" borderId="26" xfId="0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0" fillId="0" borderId="28" xfId="0" applyBorder="1" applyAlignment="1">
      <alignment horizontal="left" vertical="center" indent="1"/>
    </xf>
    <xf numFmtId="0" fontId="0" fillId="0" borderId="29" xfId="0" applyBorder="1" applyAlignment="1">
      <alignment horizontal="center" vertical="center"/>
    </xf>
    <xf numFmtId="0" fontId="1" fillId="0" borderId="2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22" xfId="0" applyFont="1" applyBorder="1">
      <alignment vertical="center"/>
    </xf>
    <xf numFmtId="0" fontId="0" fillId="0" borderId="31" xfId="0" applyBorder="1">
      <alignment vertical="center"/>
    </xf>
    <xf numFmtId="0" fontId="0" fillId="0" borderId="32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3" borderId="32" xfId="0" applyFill="1" applyBorder="1" applyAlignment="1">
      <alignment horizontal="center" vertical="center" wrapText="1"/>
    </xf>
    <xf numFmtId="0" fontId="0" fillId="3" borderId="33" xfId="0" applyFill="1" applyBorder="1">
      <alignment vertical="center"/>
    </xf>
    <xf numFmtId="0" fontId="0" fillId="3" borderId="34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7" xfId="0" applyFill="1" applyBorder="1">
      <alignment vertical="center"/>
    </xf>
    <xf numFmtId="0" fontId="0" fillId="3" borderId="38" xfId="0" applyFill="1" applyBorder="1">
      <alignment vertical="center"/>
    </xf>
    <xf numFmtId="0" fontId="1" fillId="0" borderId="33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37" xfId="0" applyFont="1" applyBorder="1">
      <alignment vertical="center"/>
    </xf>
    <xf numFmtId="0" fontId="1" fillId="0" borderId="38" xfId="0" applyFont="1" applyBorder="1">
      <alignment vertical="center"/>
    </xf>
    <xf numFmtId="0" fontId="0" fillId="4" borderId="32" xfId="0" applyFill="1" applyBorder="1" applyAlignment="1">
      <alignment horizontal="center" vertical="center" wrapText="1"/>
    </xf>
    <xf numFmtId="0" fontId="0" fillId="4" borderId="33" xfId="0" applyFill="1" applyBorder="1">
      <alignment vertical="center"/>
    </xf>
    <xf numFmtId="0" fontId="0" fillId="4" borderId="34" xfId="0" applyFill="1" applyBorder="1">
      <alignment vertical="center"/>
    </xf>
    <xf numFmtId="0" fontId="0" fillId="4" borderId="35" xfId="0" applyFill="1" applyBorder="1">
      <alignment vertical="center"/>
    </xf>
    <xf numFmtId="0" fontId="0" fillId="4" borderId="37" xfId="0" applyFill="1" applyBorder="1">
      <alignment vertical="center"/>
    </xf>
    <xf numFmtId="0" fontId="0" fillId="4" borderId="38" xfId="0" applyFill="1" applyBorder="1">
      <alignment vertical="center"/>
    </xf>
    <xf numFmtId="0" fontId="0" fillId="5" borderId="39" xfId="0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3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5" xfId="0" applyBorder="1" applyAlignment="1">
      <alignment horizontal="left" vertical="center" wrapText="1" indent="1"/>
    </xf>
    <xf numFmtId="0" fontId="0" fillId="0" borderId="25" xfId="0" applyBorder="1" applyAlignment="1">
      <alignment horizontal="left" vertical="center" indent="1"/>
    </xf>
    <xf numFmtId="0" fontId="0" fillId="3" borderId="34" xfId="0" applyFill="1" applyBorder="1" applyAlignment="1">
      <alignment vertical="center"/>
    </xf>
    <xf numFmtId="0" fontId="0" fillId="0" borderId="34" xfId="0" applyBorder="1" applyAlignment="1">
      <alignment vertical="center"/>
    </xf>
    <xf numFmtId="0" fontId="1" fillId="0" borderId="34" xfId="0" applyFont="1" applyBorder="1" applyAlignment="1">
      <alignment vertical="center"/>
    </xf>
    <xf numFmtId="0" fontId="0" fillId="0" borderId="27" xfId="0" applyBorder="1" applyAlignment="1">
      <alignment horizontal="left" vertical="center" wrapText="1" indent="1"/>
    </xf>
    <xf numFmtId="0" fontId="0" fillId="3" borderId="36" xfId="0" applyFill="1" applyBorder="1" applyAlignment="1">
      <alignment vertical="center"/>
    </xf>
    <xf numFmtId="0" fontId="0" fillId="0" borderId="36" xfId="0" applyBorder="1" applyAlignment="1">
      <alignment vertical="center"/>
    </xf>
    <xf numFmtId="0" fontId="1" fillId="0" borderId="36" xfId="0" applyFont="1" applyBorder="1" applyAlignment="1">
      <alignment vertical="center"/>
    </xf>
    <xf numFmtId="0" fontId="0" fillId="4" borderId="34" xfId="0" applyFill="1" applyBorder="1" applyAlignment="1">
      <alignment vertical="center"/>
    </xf>
    <xf numFmtId="0" fontId="0" fillId="4" borderId="36" xfId="0" applyFill="1" applyBorder="1" applyAlignment="1">
      <alignment vertical="center"/>
    </xf>
  </cellXfs>
  <cellStyles count="1">
    <cellStyle name="標準" xfId="0" builtinId="0"/>
  </cellStyles>
  <dxfs count="4"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="120" zoomScaleNormal="120" workbookViewId="0">
      <selection activeCell="B3" sqref="B3"/>
    </sheetView>
  </sheetViews>
  <sheetFormatPr defaultRowHeight="13.5" x14ac:dyDescent="0.15"/>
  <cols>
    <col min="1" max="1" width="23.25" customWidth="1"/>
    <col min="2" max="3" width="9" customWidth="1"/>
    <col min="5" max="6" width="9" customWidth="1"/>
    <col min="7" max="7" width="52.375" customWidth="1"/>
    <col min="11" max="11" width="48.125" customWidth="1"/>
  </cols>
  <sheetData>
    <row r="1" spans="1:4" ht="19.5" thickBot="1" x14ac:dyDescent="0.2">
      <c r="A1" s="4" t="s">
        <v>26</v>
      </c>
    </row>
    <row r="2" spans="1:4" s="1" customFormat="1" x14ac:dyDescent="0.15">
      <c r="A2" s="9"/>
      <c r="B2" s="15" t="s">
        <v>10</v>
      </c>
      <c r="C2" s="10" t="s">
        <v>11</v>
      </c>
    </row>
    <row r="3" spans="1:4" x14ac:dyDescent="0.15">
      <c r="A3" s="8" t="s">
        <v>0</v>
      </c>
      <c r="B3" s="20"/>
      <c r="C3" s="21"/>
    </row>
    <row r="4" spans="1:4" x14ac:dyDescent="0.15">
      <c r="A4" s="14" t="s">
        <v>1</v>
      </c>
      <c r="B4" s="22"/>
      <c r="C4" s="23"/>
    </row>
    <row r="5" spans="1:4" x14ac:dyDescent="0.15">
      <c r="A5" s="13" t="s">
        <v>2</v>
      </c>
      <c r="B5" s="24"/>
      <c r="C5" s="25"/>
    </row>
    <row r="6" spans="1:4" x14ac:dyDescent="0.15">
      <c r="A6" s="17" t="s">
        <v>3</v>
      </c>
      <c r="B6" s="18"/>
      <c r="C6" s="7"/>
    </row>
    <row r="7" spans="1:4" x14ac:dyDescent="0.15">
      <c r="A7" s="19" t="s">
        <v>4</v>
      </c>
      <c r="B7" s="26"/>
      <c r="C7" s="27"/>
    </row>
    <row r="8" spans="1:4" ht="13.5" customHeight="1" x14ac:dyDescent="0.15">
      <c r="A8" s="14" t="s">
        <v>5</v>
      </c>
      <c r="B8" s="22"/>
      <c r="C8" s="23"/>
    </row>
    <row r="9" spans="1:4" x14ac:dyDescent="0.15">
      <c r="A9" s="14" t="s">
        <v>6</v>
      </c>
      <c r="B9" s="22"/>
      <c r="C9" s="23"/>
    </row>
    <row r="10" spans="1:4" ht="13.5" customHeight="1" x14ac:dyDescent="0.15">
      <c r="A10" s="14" t="s">
        <v>7</v>
      </c>
      <c r="B10" s="22"/>
      <c r="C10" s="23"/>
    </row>
    <row r="11" spans="1:4" x14ac:dyDescent="0.15">
      <c r="A11" s="14" t="s">
        <v>17</v>
      </c>
      <c r="B11" s="22"/>
      <c r="C11" s="23"/>
    </row>
    <row r="12" spans="1:4" x14ac:dyDescent="0.15">
      <c r="A12" s="14" t="s">
        <v>8</v>
      </c>
      <c r="B12" s="22"/>
      <c r="C12" s="23"/>
    </row>
    <row r="13" spans="1:4" ht="14.25" thickBot="1" x14ac:dyDescent="0.2">
      <c r="A13" s="14" t="s">
        <v>9</v>
      </c>
      <c r="B13" s="22"/>
      <c r="C13" s="23"/>
    </row>
    <row r="14" spans="1:4" ht="15" thickTop="1" thickBot="1" x14ac:dyDescent="0.2">
      <c r="A14" s="11" t="s">
        <v>24</v>
      </c>
      <c r="B14" s="16">
        <f>SUM(B3,B7:B13)</f>
        <v>0</v>
      </c>
      <c r="C14" s="12" t="str">
        <f>IF(AND(C3="",C7="",C8="",C9="",C10="",C11="",C12="",C13=""),"",SUM(C3,C7:C13))</f>
        <v/>
      </c>
      <c r="D14" s="2" t="str">
        <f>IF(OR(C14="",C14&lt;=18),"","卒業要件単位に算入できるのは18単位までです。")</f>
        <v/>
      </c>
    </row>
    <row r="16" spans="1:4" ht="14.25" thickBot="1" x14ac:dyDescent="0.2"/>
    <row r="17" spans="1:7" ht="27" x14ac:dyDescent="0.15">
      <c r="A17" s="5"/>
      <c r="B17" s="45" t="s">
        <v>25</v>
      </c>
      <c r="C17" s="39" t="s">
        <v>14</v>
      </c>
      <c r="D17" s="38" t="s">
        <v>22</v>
      </c>
      <c r="E17" s="38" t="s">
        <v>23</v>
      </c>
      <c r="F17" s="39" t="s">
        <v>15</v>
      </c>
      <c r="G17" s="6" t="s">
        <v>16</v>
      </c>
    </row>
    <row r="18" spans="1:7" x14ac:dyDescent="0.15">
      <c r="A18" s="28" t="s">
        <v>1</v>
      </c>
      <c r="B18" s="46">
        <v>4</v>
      </c>
      <c r="C18" s="40">
        <f>B4</f>
        <v>0</v>
      </c>
      <c r="D18" s="40" t="str">
        <f>IF(C18=0,"",IF(C18&lt;=B18,C18,B18))</f>
        <v/>
      </c>
      <c r="E18" s="51">
        <f>IF(C18&gt;=B18,"",B18-C18)</f>
        <v>4</v>
      </c>
      <c r="F18" s="40" t="str">
        <f>IF(C18&lt;=B18,"",C18-B18)</f>
        <v/>
      </c>
      <c r="G18" s="34" t="str">
        <f>IF(C4="","","夜間主コースの英語は卒業要件単位に含まれません。")</f>
        <v/>
      </c>
    </row>
    <row r="19" spans="1:7" x14ac:dyDescent="0.15">
      <c r="A19" s="29" t="s">
        <v>2</v>
      </c>
      <c r="B19" s="47">
        <v>6</v>
      </c>
      <c r="C19" s="41">
        <f>B5</f>
        <v>0</v>
      </c>
      <c r="D19" s="41" t="str">
        <f>IF(C19=0,"",IF(C19&lt;=B19,C19,B19))</f>
        <v/>
      </c>
      <c r="E19" s="52">
        <f t="shared" ref="E19:F27" si="0">IF(C19&gt;=B19,"",B19-C19)</f>
        <v>6</v>
      </c>
      <c r="F19" s="41" t="str">
        <f>IF(C19&lt;=B19,"",C19-B19)</f>
        <v/>
      </c>
      <c r="G19" s="35" t="str">
        <f>IF(C5="","","夜間主コースの初修外国語は卒業要件単位に含まれません。")</f>
        <v/>
      </c>
    </row>
    <row r="20" spans="1:7" x14ac:dyDescent="0.15">
      <c r="A20" s="30" t="s">
        <v>12</v>
      </c>
      <c r="B20" s="48">
        <v>22</v>
      </c>
      <c r="C20" s="42">
        <f>B3-B4-B5</f>
        <v>0</v>
      </c>
      <c r="D20" s="42" t="str">
        <f>IF(C20=0,"",IF(C20&gt;=B20,B20,C20))</f>
        <v/>
      </c>
      <c r="E20" s="53">
        <f t="shared" si="0"/>
        <v>22</v>
      </c>
      <c r="F20" s="42" t="str">
        <f t="shared" si="0"/>
        <v/>
      </c>
      <c r="G20" s="36" t="str">
        <f>IF(C3-C4-C5&gt;0,"夜間主コースの教養科目は卒業要件単位に含まれません。","")</f>
        <v/>
      </c>
    </row>
    <row r="21" spans="1:7" x14ac:dyDescent="0.15">
      <c r="A21" s="71" t="s">
        <v>21</v>
      </c>
      <c r="B21" s="72">
        <v>16</v>
      </c>
      <c r="C21" s="73">
        <f>SUM(B7:C8)</f>
        <v>0</v>
      </c>
      <c r="D21" s="73" t="str">
        <f t="shared" ref="D21:D27" si="1">IF(C21=0,"",IF(C21&gt;=B21,B21,C21))</f>
        <v/>
      </c>
      <c r="E21" s="74">
        <f t="shared" si="0"/>
        <v>16</v>
      </c>
      <c r="F21" s="73" t="str">
        <f t="shared" si="0"/>
        <v/>
      </c>
      <c r="G21" s="64"/>
    </row>
    <row r="22" spans="1:7" x14ac:dyDescent="0.15">
      <c r="A22" s="67"/>
      <c r="B22" s="68"/>
      <c r="C22" s="69"/>
      <c r="D22" s="69" t="str">
        <f t="shared" si="1"/>
        <v/>
      </c>
      <c r="E22" s="70" t="str">
        <f t="shared" si="0"/>
        <v/>
      </c>
      <c r="F22" s="69" t="str">
        <f t="shared" si="0"/>
        <v/>
      </c>
      <c r="G22" s="65"/>
    </row>
    <row r="23" spans="1:7" x14ac:dyDescent="0.15">
      <c r="A23" s="66" t="s">
        <v>19</v>
      </c>
      <c r="B23" s="68">
        <v>30</v>
      </c>
      <c r="C23" s="69">
        <f>IF(F21="",SUM(B9:C10),SUM(B9:C10)+F21)</f>
        <v>0</v>
      </c>
      <c r="D23" s="69" t="str">
        <f t="shared" si="1"/>
        <v/>
      </c>
      <c r="E23" s="70">
        <f t="shared" si="0"/>
        <v>30</v>
      </c>
      <c r="F23" s="69" t="str">
        <f t="shared" si="0"/>
        <v/>
      </c>
      <c r="G23" s="65"/>
    </row>
    <row r="24" spans="1:7" x14ac:dyDescent="0.15">
      <c r="A24" s="67"/>
      <c r="B24" s="68"/>
      <c r="C24" s="69"/>
      <c r="D24" s="69" t="str">
        <f t="shared" si="1"/>
        <v/>
      </c>
      <c r="E24" s="70" t="str">
        <f t="shared" si="0"/>
        <v/>
      </c>
      <c r="F24" s="69" t="str">
        <f t="shared" si="0"/>
        <v/>
      </c>
      <c r="G24" s="65"/>
    </row>
    <row r="25" spans="1:7" x14ac:dyDescent="0.15">
      <c r="A25" s="66" t="s">
        <v>20</v>
      </c>
      <c r="B25" s="68">
        <v>26</v>
      </c>
      <c r="C25" s="69">
        <f>IF(F23="",SUM(B11:C12),SUM(B11:C12)+F23)</f>
        <v>0</v>
      </c>
      <c r="D25" s="69" t="str">
        <f t="shared" si="1"/>
        <v/>
      </c>
      <c r="E25" s="70">
        <f t="shared" si="0"/>
        <v>26</v>
      </c>
      <c r="F25" s="69" t="str">
        <f t="shared" si="0"/>
        <v/>
      </c>
      <c r="G25" s="65"/>
    </row>
    <row r="26" spans="1:7" x14ac:dyDescent="0.15">
      <c r="A26" s="66"/>
      <c r="B26" s="68"/>
      <c r="C26" s="69"/>
      <c r="D26" s="69" t="str">
        <f t="shared" si="1"/>
        <v/>
      </c>
      <c r="E26" s="70" t="str">
        <f t="shared" si="0"/>
        <v/>
      </c>
      <c r="F26" s="69" t="str">
        <f t="shared" si="0"/>
        <v/>
      </c>
      <c r="G26" s="65"/>
    </row>
    <row r="27" spans="1:7" ht="14.25" thickBot="1" x14ac:dyDescent="0.2">
      <c r="A27" s="32" t="s">
        <v>13</v>
      </c>
      <c r="B27" s="49">
        <v>20</v>
      </c>
      <c r="C27" s="43">
        <f>SUM(B13:C13,F18:F20,F25)</f>
        <v>0</v>
      </c>
      <c r="D27" s="43" t="str">
        <f t="shared" si="1"/>
        <v/>
      </c>
      <c r="E27" s="54">
        <f t="shared" si="0"/>
        <v>20</v>
      </c>
      <c r="F27" s="43"/>
      <c r="G27" s="37"/>
    </row>
    <row r="28" spans="1:7" ht="15" thickTop="1" thickBot="1" x14ac:dyDescent="0.2">
      <c r="A28" s="33" t="s">
        <v>24</v>
      </c>
      <c r="B28" s="50">
        <v>124</v>
      </c>
      <c r="C28" s="44">
        <f>SUM(B3:C3,B6:C13)</f>
        <v>0</v>
      </c>
      <c r="D28" s="44">
        <f>SUM(D18:D27)</f>
        <v>0</v>
      </c>
      <c r="E28" s="55">
        <f>SUM(E18:E27)</f>
        <v>124</v>
      </c>
      <c r="F28" s="44"/>
      <c r="G28" s="12"/>
    </row>
    <row r="29" spans="1:7" x14ac:dyDescent="0.15">
      <c r="E29" s="3"/>
    </row>
    <row r="30" spans="1:7" x14ac:dyDescent="0.15">
      <c r="A30" s="63" t="str">
        <f>IF(C14="","夜間の科目を18単位まで卒業要件単位とすることができます。",IF(C14&lt;=18,"夜間の科目は後"&amp;18-C14&amp;"単位まで卒業要件に算入できます。","夜間の単位は18単位までしか卒業要件に含めることができません。"))</f>
        <v>夜間の科目を18単位まで卒業要件単位とすることができます。</v>
      </c>
      <c r="B30" s="63"/>
      <c r="C30" s="63"/>
      <c r="D30" s="63"/>
      <c r="E30" s="63"/>
      <c r="F30" s="63"/>
      <c r="G30" s="63"/>
    </row>
  </sheetData>
  <mergeCells count="22">
    <mergeCell ref="F25:F26"/>
    <mergeCell ref="A25:A26"/>
    <mergeCell ref="B25:B26"/>
    <mergeCell ref="C25:C26"/>
    <mergeCell ref="D25:D26"/>
    <mergeCell ref="E25:E26"/>
    <mergeCell ref="A30:G30"/>
    <mergeCell ref="G21:G22"/>
    <mergeCell ref="A23:A24"/>
    <mergeCell ref="B23:B24"/>
    <mergeCell ref="C23:C24"/>
    <mergeCell ref="D23:D24"/>
    <mergeCell ref="E23:E24"/>
    <mergeCell ref="F23:F24"/>
    <mergeCell ref="G23:G24"/>
    <mergeCell ref="A21:A22"/>
    <mergeCell ref="B21:B22"/>
    <mergeCell ref="C21:C22"/>
    <mergeCell ref="D21:D22"/>
    <mergeCell ref="E21:E22"/>
    <mergeCell ref="F21:F22"/>
    <mergeCell ref="G25:G26"/>
  </mergeCells>
  <phoneticPr fontId="2"/>
  <conditionalFormatting sqref="A30">
    <cfRule type="expression" dxfId="3" priority="1">
      <formula>AND(C14&lt;&gt;"",C14&gt;18)</formula>
    </cfRule>
  </conditionalFormatting>
  <pageMargins left="0.7" right="0.7" top="0.75" bottom="0.75" header="0.3" footer="0.3"/>
  <pageSetup paperSize="9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="120" zoomScaleNormal="120" workbookViewId="0">
      <selection activeCell="B3" sqref="B3"/>
    </sheetView>
  </sheetViews>
  <sheetFormatPr defaultRowHeight="13.5" x14ac:dyDescent="0.15"/>
  <cols>
    <col min="1" max="1" width="23.25" customWidth="1"/>
    <col min="2" max="3" width="9" customWidth="1"/>
    <col min="5" max="6" width="9" customWidth="1"/>
    <col min="7" max="7" width="48.375" customWidth="1"/>
    <col min="11" max="11" width="48.125" customWidth="1"/>
  </cols>
  <sheetData>
    <row r="1" spans="1:4" ht="19.5" thickBot="1" x14ac:dyDescent="0.2">
      <c r="A1" s="4" t="s">
        <v>18</v>
      </c>
    </row>
    <row r="2" spans="1:4" s="1" customFormat="1" x14ac:dyDescent="0.15">
      <c r="A2" s="9"/>
      <c r="B2" s="15" t="s">
        <v>10</v>
      </c>
      <c r="C2" s="10" t="s">
        <v>11</v>
      </c>
    </row>
    <row r="3" spans="1:4" x14ac:dyDescent="0.15">
      <c r="A3" s="8" t="s">
        <v>0</v>
      </c>
      <c r="B3" s="20"/>
      <c r="C3" s="21"/>
    </row>
    <row r="4" spans="1:4" x14ac:dyDescent="0.15">
      <c r="A4" s="14" t="s">
        <v>1</v>
      </c>
      <c r="B4" s="22"/>
      <c r="C4" s="23"/>
    </row>
    <row r="5" spans="1:4" x14ac:dyDescent="0.15">
      <c r="A5" s="13" t="s">
        <v>2</v>
      </c>
      <c r="B5" s="24"/>
      <c r="C5" s="25"/>
    </row>
    <row r="6" spans="1:4" x14ac:dyDescent="0.15">
      <c r="A6" s="17" t="s">
        <v>3</v>
      </c>
      <c r="B6" s="18"/>
      <c r="C6" s="7"/>
    </row>
    <row r="7" spans="1:4" x14ac:dyDescent="0.15">
      <c r="A7" s="19" t="s">
        <v>4</v>
      </c>
      <c r="B7" s="26"/>
      <c r="C7" s="27"/>
    </row>
    <row r="8" spans="1:4" ht="13.5" customHeight="1" x14ac:dyDescent="0.15">
      <c r="A8" s="14" t="s">
        <v>17</v>
      </c>
      <c r="B8" s="22"/>
      <c r="C8" s="23"/>
    </row>
    <row r="9" spans="1:4" x14ac:dyDescent="0.15">
      <c r="A9" s="14" t="s">
        <v>6</v>
      </c>
      <c r="B9" s="22"/>
      <c r="C9" s="23"/>
    </row>
    <row r="10" spans="1:4" ht="13.5" customHeight="1" x14ac:dyDescent="0.15">
      <c r="A10" s="14" t="s">
        <v>27</v>
      </c>
      <c r="B10" s="22"/>
      <c r="C10" s="23"/>
    </row>
    <row r="11" spans="1:4" x14ac:dyDescent="0.15">
      <c r="A11" s="14" t="s">
        <v>5</v>
      </c>
      <c r="B11" s="22"/>
      <c r="C11" s="23"/>
    </row>
    <row r="12" spans="1:4" x14ac:dyDescent="0.15">
      <c r="A12" s="14" t="s">
        <v>7</v>
      </c>
      <c r="B12" s="22"/>
      <c r="C12" s="23"/>
    </row>
    <row r="13" spans="1:4" ht="14.25" thickBot="1" x14ac:dyDescent="0.2">
      <c r="A13" s="14" t="s">
        <v>9</v>
      </c>
      <c r="B13" s="22"/>
      <c r="C13" s="23"/>
    </row>
    <row r="14" spans="1:4" ht="15" thickTop="1" thickBot="1" x14ac:dyDescent="0.2">
      <c r="A14" s="11" t="s">
        <v>24</v>
      </c>
      <c r="B14" s="16">
        <f>SUM(B3,B7:B13)</f>
        <v>0</v>
      </c>
      <c r="C14" s="12" t="str">
        <f>IF(AND(C3="",C7="",C8="",C9="",C10="",C11="",C12="",C13=""),"",SUM(C3,C7:C13))</f>
        <v/>
      </c>
      <c r="D14" s="2" t="str">
        <f>IF(OR(C14="",C14&lt;=18),"","卒業要件単位に算入できるのは18単位までです。")</f>
        <v/>
      </c>
    </row>
    <row r="16" spans="1:4" ht="14.25" thickBot="1" x14ac:dyDescent="0.2"/>
    <row r="17" spans="1:7" ht="27" x14ac:dyDescent="0.15">
      <c r="A17" s="5"/>
      <c r="B17" s="56" t="s">
        <v>25</v>
      </c>
      <c r="C17" s="39" t="s">
        <v>14</v>
      </c>
      <c r="D17" s="38" t="s">
        <v>22</v>
      </c>
      <c r="E17" s="38" t="s">
        <v>23</v>
      </c>
      <c r="F17" s="39" t="s">
        <v>15</v>
      </c>
      <c r="G17" s="6" t="s">
        <v>16</v>
      </c>
    </row>
    <row r="18" spans="1:7" x14ac:dyDescent="0.15">
      <c r="A18" s="28" t="s">
        <v>1</v>
      </c>
      <c r="B18" s="57">
        <v>4</v>
      </c>
      <c r="C18" s="40">
        <f>B4</f>
        <v>0</v>
      </c>
      <c r="D18" s="40" t="str">
        <f>IF(C18=0,"",IF(C18&lt;=B18,C18,B18))</f>
        <v/>
      </c>
      <c r="E18" s="51">
        <f>IF(C18&gt;=B18,"",B18-C18)</f>
        <v>4</v>
      </c>
      <c r="F18" s="40" t="str">
        <f>IF(C18&lt;=B18,"",C18-B18)</f>
        <v/>
      </c>
      <c r="G18" s="34" t="str">
        <f>IF(C4="","","夜間主コースの英語は卒業要件単位に含まれません。")</f>
        <v/>
      </c>
    </row>
    <row r="19" spans="1:7" x14ac:dyDescent="0.15">
      <c r="A19" s="29" t="s">
        <v>2</v>
      </c>
      <c r="B19" s="58">
        <v>6</v>
      </c>
      <c r="C19" s="41">
        <f>B5</f>
        <v>0</v>
      </c>
      <c r="D19" s="41" t="str">
        <f>IF(C19=0,"",IF(C19&lt;=B19,C19,B19))</f>
        <v/>
      </c>
      <c r="E19" s="52">
        <f t="shared" ref="E19:F20" si="0">IF(C19&gt;=B19,"",B19-C19)</f>
        <v>6</v>
      </c>
      <c r="F19" s="41" t="str">
        <f>IF(C19&lt;=B19,"",C19-B19)</f>
        <v/>
      </c>
      <c r="G19" s="35" t="str">
        <f>IF(C5="","","夜間主コースの初修外国語は卒業要件単位に含まれません。")</f>
        <v/>
      </c>
    </row>
    <row r="20" spans="1:7" x14ac:dyDescent="0.15">
      <c r="A20" s="30" t="s">
        <v>12</v>
      </c>
      <c r="B20" s="59">
        <v>22</v>
      </c>
      <c r="C20" s="42">
        <f>B3-B4-B5</f>
        <v>0</v>
      </c>
      <c r="D20" s="42" t="str">
        <f>IF(C20=0,"",IF(C20&gt;=B20,B20,C20))</f>
        <v/>
      </c>
      <c r="E20" s="53">
        <f t="shared" si="0"/>
        <v>22</v>
      </c>
      <c r="F20" s="42" t="str">
        <f t="shared" si="0"/>
        <v/>
      </c>
      <c r="G20" s="36" t="str">
        <f>IF(C3-C4-C5&gt;0,"夜間主コースの教養科目は卒業要件単位に含まれません。","")</f>
        <v/>
      </c>
    </row>
    <row r="21" spans="1:7" x14ac:dyDescent="0.15">
      <c r="A21" s="71" t="s">
        <v>21</v>
      </c>
      <c r="B21" s="76">
        <v>16</v>
      </c>
      <c r="C21" s="73">
        <f>SUM(B7:C8)</f>
        <v>0</v>
      </c>
      <c r="D21" s="73" t="str">
        <f t="shared" ref="D21:D22" si="1">IF(C21=0,"",IF(C21&gt;=B21,B21,C21))</f>
        <v/>
      </c>
      <c r="E21" s="74">
        <f t="shared" ref="E21:F22" si="2">IF(C21&gt;=B21,"",B21-C21)</f>
        <v>16</v>
      </c>
      <c r="F21" s="73" t="str">
        <f t="shared" si="2"/>
        <v/>
      </c>
      <c r="G21" s="64"/>
    </row>
    <row r="22" spans="1:7" x14ac:dyDescent="0.15">
      <c r="A22" s="67"/>
      <c r="B22" s="75"/>
      <c r="C22" s="69"/>
      <c r="D22" s="69" t="str">
        <f t="shared" si="1"/>
        <v/>
      </c>
      <c r="E22" s="70" t="str">
        <f t="shared" si="2"/>
        <v/>
      </c>
      <c r="F22" s="69" t="str">
        <f t="shared" si="2"/>
        <v/>
      </c>
      <c r="G22" s="65"/>
    </row>
    <row r="23" spans="1:7" x14ac:dyDescent="0.15">
      <c r="A23" s="66" t="s">
        <v>19</v>
      </c>
      <c r="B23" s="75">
        <v>30</v>
      </c>
      <c r="C23" s="69">
        <f>IF(F21="",SUM(B9:C10),SUM(B9:C10)+F21)</f>
        <v>0</v>
      </c>
      <c r="D23" s="69" t="str">
        <f t="shared" ref="D23:D27" si="3">IF(C23=0,"",IF(C23&gt;=B23,B23,C23))</f>
        <v/>
      </c>
      <c r="E23" s="70">
        <f t="shared" ref="E23:E27" si="4">IF(C23&gt;=B23,"",B23-C23)</f>
        <v>30</v>
      </c>
      <c r="F23" s="69" t="str">
        <f t="shared" ref="F23:F26" si="5">IF(D23&gt;=C23,"",C23-D23)</f>
        <v/>
      </c>
      <c r="G23" s="65"/>
    </row>
    <row r="24" spans="1:7" x14ac:dyDescent="0.15">
      <c r="A24" s="67"/>
      <c r="B24" s="75"/>
      <c r="C24" s="69"/>
      <c r="D24" s="69" t="str">
        <f t="shared" si="3"/>
        <v/>
      </c>
      <c r="E24" s="70" t="str">
        <f t="shared" si="4"/>
        <v/>
      </c>
      <c r="F24" s="69" t="str">
        <f t="shared" si="5"/>
        <v/>
      </c>
      <c r="G24" s="65"/>
    </row>
    <row r="25" spans="1:7" x14ac:dyDescent="0.15">
      <c r="A25" s="66" t="s">
        <v>20</v>
      </c>
      <c r="B25" s="75">
        <v>26</v>
      </c>
      <c r="C25" s="69">
        <f>IF(F23="",SUM(B11:C12),SUM(B11:C12)+F23)</f>
        <v>0</v>
      </c>
      <c r="D25" s="69" t="str">
        <f t="shared" si="3"/>
        <v/>
      </c>
      <c r="E25" s="70">
        <f t="shared" si="4"/>
        <v>26</v>
      </c>
      <c r="F25" s="69" t="str">
        <f t="shared" si="5"/>
        <v/>
      </c>
      <c r="G25" s="65"/>
    </row>
    <row r="26" spans="1:7" x14ac:dyDescent="0.15">
      <c r="A26" s="66"/>
      <c r="B26" s="75"/>
      <c r="C26" s="69"/>
      <c r="D26" s="69" t="str">
        <f t="shared" si="3"/>
        <v/>
      </c>
      <c r="E26" s="70" t="str">
        <f t="shared" si="4"/>
        <v/>
      </c>
      <c r="F26" s="69" t="str">
        <f t="shared" si="5"/>
        <v/>
      </c>
      <c r="G26" s="65"/>
    </row>
    <row r="27" spans="1:7" ht="14.25" thickBot="1" x14ac:dyDescent="0.2">
      <c r="A27" s="32" t="s">
        <v>13</v>
      </c>
      <c r="B27" s="60">
        <v>20</v>
      </c>
      <c r="C27" s="43">
        <f>SUM(B13:C13,F18:F20,F25)</f>
        <v>0</v>
      </c>
      <c r="D27" s="43" t="str">
        <f t="shared" si="3"/>
        <v/>
      </c>
      <c r="E27" s="54">
        <f t="shared" si="4"/>
        <v>20</v>
      </c>
      <c r="F27" s="43"/>
      <c r="G27" s="37"/>
    </row>
    <row r="28" spans="1:7" ht="15" thickTop="1" thickBot="1" x14ac:dyDescent="0.2">
      <c r="A28" s="33" t="s">
        <v>24</v>
      </c>
      <c r="B28" s="61">
        <v>124</v>
      </c>
      <c r="C28" s="44">
        <f>SUM(B3:C3,B6:C13)</f>
        <v>0</v>
      </c>
      <c r="D28" s="44">
        <f>SUM(D18:D27)</f>
        <v>0</v>
      </c>
      <c r="E28" s="55">
        <f>SUM(E18:E27)</f>
        <v>124</v>
      </c>
      <c r="F28" s="44"/>
      <c r="G28" s="12"/>
    </row>
    <row r="29" spans="1:7" x14ac:dyDescent="0.15">
      <c r="E29" s="3"/>
    </row>
    <row r="30" spans="1:7" x14ac:dyDescent="0.15">
      <c r="A30" s="63" t="str">
        <f>IF(C14="","夜間の科目を18単位まで卒業要件単位とすることができます。",IF(C14&lt;=18,"夜間の科目は後"&amp;18-C14&amp;"単位まで卒業要件に算入できます。","夜間の単位は18単位までしか卒業要件に含めることができません。"))</f>
        <v>夜間の科目を18単位まで卒業要件単位とすることができます。</v>
      </c>
      <c r="B30" s="63"/>
      <c r="C30" s="63"/>
      <c r="D30" s="63"/>
      <c r="E30" s="63"/>
      <c r="F30" s="63"/>
      <c r="G30" s="63"/>
    </row>
  </sheetData>
  <mergeCells count="22">
    <mergeCell ref="G23:G24"/>
    <mergeCell ref="B21:B22"/>
    <mergeCell ref="F25:F26"/>
    <mergeCell ref="D23:D24"/>
    <mergeCell ref="E23:E24"/>
    <mergeCell ref="F23:F24"/>
    <mergeCell ref="A30:G30"/>
    <mergeCell ref="B23:B24"/>
    <mergeCell ref="B25:B26"/>
    <mergeCell ref="C21:C22"/>
    <mergeCell ref="D21:D22"/>
    <mergeCell ref="E21:E22"/>
    <mergeCell ref="C25:C26"/>
    <mergeCell ref="D25:D26"/>
    <mergeCell ref="E25:E26"/>
    <mergeCell ref="G25:G26"/>
    <mergeCell ref="G21:G22"/>
    <mergeCell ref="C23:C24"/>
    <mergeCell ref="F21:F22"/>
    <mergeCell ref="A21:A22"/>
    <mergeCell ref="A23:A24"/>
    <mergeCell ref="A25:A26"/>
  </mergeCells>
  <phoneticPr fontId="2"/>
  <conditionalFormatting sqref="A30">
    <cfRule type="expression" dxfId="2" priority="1">
      <formula>AND(C14&lt;&gt;"",C14&gt;18)</formula>
    </cfRule>
  </conditionalFormatting>
  <pageMargins left="0.7" right="0.7" top="0.75" bottom="0.75" header="0.3" footer="0.3"/>
  <pageSetup paperSize="9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="120" zoomScaleNormal="120" workbookViewId="0">
      <selection activeCell="C25" sqref="C25:C26"/>
    </sheetView>
  </sheetViews>
  <sheetFormatPr defaultRowHeight="13.5" x14ac:dyDescent="0.15"/>
  <cols>
    <col min="1" max="1" width="23.25" customWidth="1"/>
    <col min="2" max="3" width="9" customWidth="1"/>
    <col min="5" max="6" width="9" customWidth="1"/>
    <col min="7" max="7" width="52.375" customWidth="1"/>
    <col min="11" max="11" width="48.125" customWidth="1"/>
  </cols>
  <sheetData>
    <row r="1" spans="1:4" ht="19.5" thickBot="1" x14ac:dyDescent="0.2">
      <c r="A1" s="4" t="s">
        <v>28</v>
      </c>
    </row>
    <row r="2" spans="1:4" s="1" customFormat="1" x14ac:dyDescent="0.15">
      <c r="A2" s="9"/>
      <c r="B2" s="15" t="s">
        <v>10</v>
      </c>
      <c r="C2" s="10" t="s">
        <v>11</v>
      </c>
    </row>
    <row r="3" spans="1:4" x14ac:dyDescent="0.15">
      <c r="A3" s="8" t="s">
        <v>0</v>
      </c>
      <c r="B3" s="20"/>
      <c r="C3" s="21"/>
    </row>
    <row r="4" spans="1:4" x14ac:dyDescent="0.15">
      <c r="A4" s="14" t="s">
        <v>1</v>
      </c>
      <c r="B4" s="22"/>
      <c r="C4" s="23"/>
    </row>
    <row r="5" spans="1:4" x14ac:dyDescent="0.15">
      <c r="A5" s="13" t="s">
        <v>2</v>
      </c>
      <c r="B5" s="24"/>
      <c r="C5" s="25"/>
    </row>
    <row r="6" spans="1:4" x14ac:dyDescent="0.15">
      <c r="A6" s="17" t="s">
        <v>3</v>
      </c>
      <c r="B6" s="18"/>
      <c r="C6" s="7"/>
    </row>
    <row r="7" spans="1:4" x14ac:dyDescent="0.15">
      <c r="A7" s="19" t="s">
        <v>4</v>
      </c>
      <c r="B7" s="26"/>
      <c r="C7" s="27"/>
    </row>
    <row r="8" spans="1:4" ht="13.5" customHeight="1" x14ac:dyDescent="0.15">
      <c r="A8" s="14" t="s">
        <v>5</v>
      </c>
      <c r="B8" s="22"/>
      <c r="C8" s="62"/>
    </row>
    <row r="9" spans="1:4" x14ac:dyDescent="0.15">
      <c r="A9" s="14" t="s">
        <v>6</v>
      </c>
      <c r="B9" s="22"/>
      <c r="C9" s="23"/>
    </row>
    <row r="10" spans="1:4" ht="13.5" customHeight="1" x14ac:dyDescent="0.15">
      <c r="A10" s="14" t="s">
        <v>7</v>
      </c>
      <c r="B10" s="22"/>
      <c r="C10" s="23"/>
    </row>
    <row r="11" spans="1:4" x14ac:dyDescent="0.15">
      <c r="A11" s="14" t="s">
        <v>8</v>
      </c>
      <c r="B11" s="22"/>
      <c r="C11" s="23"/>
    </row>
    <row r="12" spans="1:4" x14ac:dyDescent="0.15">
      <c r="A12" s="14" t="s">
        <v>17</v>
      </c>
      <c r="B12" s="22"/>
      <c r="C12" s="62"/>
    </row>
    <row r="13" spans="1:4" ht="14.25" thickBot="1" x14ac:dyDescent="0.2">
      <c r="A13" s="14" t="s">
        <v>9</v>
      </c>
      <c r="B13" s="22"/>
      <c r="C13" s="23"/>
    </row>
    <row r="14" spans="1:4" ht="15" thickTop="1" thickBot="1" x14ac:dyDescent="0.2">
      <c r="A14" s="11" t="s">
        <v>24</v>
      </c>
      <c r="B14" s="16" t="str">
        <f>IF(AND(B3="",B7="",B8="",B9="",B10="",B11="",B12="",B13=""),"",SUM(B3,B7:B13))</f>
        <v/>
      </c>
      <c r="C14" s="12">
        <f>SUM(C3,C7:C13)</f>
        <v>0</v>
      </c>
      <c r="D14" s="2"/>
    </row>
    <row r="16" spans="1:4" ht="14.25" thickBot="1" x14ac:dyDescent="0.2"/>
    <row r="17" spans="1:7" ht="27" x14ac:dyDescent="0.15">
      <c r="A17" s="5"/>
      <c r="B17" s="45" t="s">
        <v>25</v>
      </c>
      <c r="C17" s="39" t="s">
        <v>14</v>
      </c>
      <c r="D17" s="38" t="s">
        <v>22</v>
      </c>
      <c r="E17" s="38" t="s">
        <v>23</v>
      </c>
      <c r="F17" s="39" t="s">
        <v>15</v>
      </c>
      <c r="G17" s="6" t="s">
        <v>16</v>
      </c>
    </row>
    <row r="18" spans="1:7" x14ac:dyDescent="0.15">
      <c r="A18" s="28" t="s">
        <v>1</v>
      </c>
      <c r="B18" s="46">
        <v>4</v>
      </c>
      <c r="C18" s="40">
        <f>SUM(B4:C4)</f>
        <v>0</v>
      </c>
      <c r="D18" s="40" t="str">
        <f>IF(C18=0,"",IF(C18&lt;=B18,C18,B18))</f>
        <v/>
      </c>
      <c r="E18" s="51">
        <f>IF(C18&gt;=B18,"",B18-C18)</f>
        <v>4</v>
      </c>
      <c r="F18" s="40" t="str">
        <f>IF(C18&lt;=B18,"",C18-B18)</f>
        <v/>
      </c>
      <c r="G18" s="34"/>
    </row>
    <row r="19" spans="1:7" x14ac:dyDescent="0.15">
      <c r="A19" s="31" t="s">
        <v>2</v>
      </c>
      <c r="B19" s="47">
        <v>4</v>
      </c>
      <c r="C19" s="41">
        <f>SUM(B5:C5)</f>
        <v>0</v>
      </c>
      <c r="D19" s="41" t="str">
        <f>IF(C19=0,"",IF(C19&lt;=B19,C19,B19))</f>
        <v/>
      </c>
      <c r="E19" s="52">
        <f t="shared" ref="E19:F27" si="0">IF(C19&gt;=B19,"",B19-C19)</f>
        <v>4</v>
      </c>
      <c r="F19" s="41" t="str">
        <f>IF(C19&lt;=B19,"",C19-B19)</f>
        <v/>
      </c>
      <c r="G19" s="35"/>
    </row>
    <row r="20" spans="1:7" x14ac:dyDescent="0.15">
      <c r="A20" s="30" t="s">
        <v>12</v>
      </c>
      <c r="B20" s="48">
        <v>24</v>
      </c>
      <c r="C20" s="42">
        <f>SUM(B3:C3)-SUM(B4:C5)</f>
        <v>0</v>
      </c>
      <c r="D20" s="42" t="str">
        <f>IF(C20=0,"",IF(C20&gt;=B20,B20,C20))</f>
        <v/>
      </c>
      <c r="E20" s="53">
        <f t="shared" si="0"/>
        <v>24</v>
      </c>
      <c r="F20" s="42" t="str">
        <f t="shared" si="0"/>
        <v/>
      </c>
      <c r="G20" s="36"/>
    </row>
    <row r="21" spans="1:7" x14ac:dyDescent="0.15">
      <c r="A21" s="71" t="s">
        <v>21</v>
      </c>
      <c r="B21" s="72">
        <v>16</v>
      </c>
      <c r="C21" s="73">
        <f>SUM(B7:C8)</f>
        <v>0</v>
      </c>
      <c r="D21" s="73" t="str">
        <f t="shared" ref="D21:D27" si="1">IF(C21=0,"",IF(C21&gt;=B21,B21,C21))</f>
        <v/>
      </c>
      <c r="E21" s="74">
        <f t="shared" si="0"/>
        <v>16</v>
      </c>
      <c r="F21" s="73" t="str">
        <f t="shared" si="0"/>
        <v/>
      </c>
      <c r="G21" s="64"/>
    </row>
    <row r="22" spans="1:7" x14ac:dyDescent="0.15">
      <c r="A22" s="67"/>
      <c r="B22" s="68"/>
      <c r="C22" s="69"/>
      <c r="D22" s="69" t="str">
        <f t="shared" si="1"/>
        <v/>
      </c>
      <c r="E22" s="70" t="str">
        <f t="shared" si="0"/>
        <v/>
      </c>
      <c r="F22" s="69" t="str">
        <f t="shared" si="0"/>
        <v/>
      </c>
      <c r="G22" s="65"/>
    </row>
    <row r="23" spans="1:7" x14ac:dyDescent="0.15">
      <c r="A23" s="66" t="s">
        <v>19</v>
      </c>
      <c r="B23" s="68">
        <v>24</v>
      </c>
      <c r="C23" s="69">
        <f>IF(F21="",SUM(B9:C10),SUM(B9:C10)+F21)</f>
        <v>0</v>
      </c>
      <c r="D23" s="69" t="str">
        <f t="shared" si="1"/>
        <v/>
      </c>
      <c r="E23" s="70">
        <f t="shared" si="0"/>
        <v>24</v>
      </c>
      <c r="F23" s="69" t="str">
        <f t="shared" si="0"/>
        <v/>
      </c>
      <c r="G23" s="65"/>
    </row>
    <row r="24" spans="1:7" x14ac:dyDescent="0.15">
      <c r="A24" s="67"/>
      <c r="B24" s="68"/>
      <c r="C24" s="69"/>
      <c r="D24" s="69" t="str">
        <f t="shared" si="1"/>
        <v/>
      </c>
      <c r="E24" s="70" t="str">
        <f t="shared" si="0"/>
        <v/>
      </c>
      <c r="F24" s="69" t="str">
        <f t="shared" si="0"/>
        <v/>
      </c>
      <c r="G24" s="65"/>
    </row>
    <row r="25" spans="1:7" x14ac:dyDescent="0.15">
      <c r="A25" s="66" t="s">
        <v>20</v>
      </c>
      <c r="B25" s="68">
        <v>22</v>
      </c>
      <c r="C25" s="69">
        <f>IF(F23="",SUM(B11:C12),SUM(B11:C12)+F23)</f>
        <v>0</v>
      </c>
      <c r="D25" s="69" t="str">
        <f t="shared" si="1"/>
        <v/>
      </c>
      <c r="E25" s="70">
        <f t="shared" si="0"/>
        <v>22</v>
      </c>
      <c r="F25" s="69" t="str">
        <f t="shared" si="0"/>
        <v/>
      </c>
      <c r="G25" s="65"/>
    </row>
    <row r="26" spans="1:7" x14ac:dyDescent="0.15">
      <c r="A26" s="66"/>
      <c r="B26" s="68"/>
      <c r="C26" s="69"/>
      <c r="D26" s="69" t="str">
        <f t="shared" si="1"/>
        <v/>
      </c>
      <c r="E26" s="70" t="str">
        <f t="shared" si="0"/>
        <v/>
      </c>
      <c r="F26" s="69" t="str">
        <f t="shared" si="0"/>
        <v/>
      </c>
      <c r="G26" s="65"/>
    </row>
    <row r="27" spans="1:7" ht="14.25" thickBot="1" x14ac:dyDescent="0.2">
      <c r="A27" s="32" t="s">
        <v>13</v>
      </c>
      <c r="B27" s="49">
        <v>30</v>
      </c>
      <c r="C27" s="43">
        <f>SUM(B13:C13,F18:F20,F25)</f>
        <v>0</v>
      </c>
      <c r="D27" s="43" t="str">
        <f t="shared" si="1"/>
        <v/>
      </c>
      <c r="E27" s="54">
        <f t="shared" si="0"/>
        <v>30</v>
      </c>
      <c r="F27" s="43"/>
      <c r="G27" s="37"/>
    </row>
    <row r="28" spans="1:7" ht="15" thickTop="1" thickBot="1" x14ac:dyDescent="0.2">
      <c r="A28" s="33" t="s">
        <v>24</v>
      </c>
      <c r="B28" s="50">
        <v>124</v>
      </c>
      <c r="C28" s="44">
        <f>SUM(B3:C3,B6:C13)</f>
        <v>0</v>
      </c>
      <c r="D28" s="44">
        <f>SUM(D18:D27)</f>
        <v>0</v>
      </c>
      <c r="E28" s="55">
        <f>SUM(E18:E27)</f>
        <v>124</v>
      </c>
      <c r="F28" s="44"/>
      <c r="G28" s="12"/>
    </row>
    <row r="29" spans="1:7" x14ac:dyDescent="0.15">
      <c r="E29" s="3"/>
    </row>
    <row r="30" spans="1:7" x14ac:dyDescent="0.15">
      <c r="A30" s="63" t="str">
        <f>IF(B14="","昼間の科目を40単位まで卒業要件単位とすることができます。",IF(B14&lt;=40,"昼間の科目は後"&amp;40-B14&amp;"単位まで卒業要件に算入できます。","昼間の単位は40単位までしか卒業要件に含めることができません。"))</f>
        <v>昼間の科目を40単位まで卒業要件単位とすることができます。</v>
      </c>
      <c r="B30" s="63"/>
      <c r="C30" s="63"/>
      <c r="D30" s="63"/>
      <c r="E30" s="63"/>
      <c r="F30" s="63"/>
      <c r="G30" s="63"/>
    </row>
  </sheetData>
  <mergeCells count="22">
    <mergeCell ref="G21:G22"/>
    <mergeCell ref="A23:A24"/>
    <mergeCell ref="B23:B24"/>
    <mergeCell ref="C23:C24"/>
    <mergeCell ref="D23:D24"/>
    <mergeCell ref="E23:E24"/>
    <mergeCell ref="F23:F24"/>
    <mergeCell ref="G23:G24"/>
    <mergeCell ref="A21:A22"/>
    <mergeCell ref="B21:B22"/>
    <mergeCell ref="C21:C22"/>
    <mergeCell ref="D21:D22"/>
    <mergeCell ref="E21:E22"/>
    <mergeCell ref="F21:F22"/>
    <mergeCell ref="G25:G26"/>
    <mergeCell ref="A30:G30"/>
    <mergeCell ref="A25:A26"/>
    <mergeCell ref="B25:B26"/>
    <mergeCell ref="C25:C26"/>
    <mergeCell ref="D25:D26"/>
    <mergeCell ref="E25:E26"/>
    <mergeCell ref="F25:F26"/>
  </mergeCells>
  <phoneticPr fontId="2"/>
  <conditionalFormatting sqref="A30">
    <cfRule type="expression" dxfId="1" priority="1">
      <formula>AND(B14&lt;&gt;"",B14&gt;40)</formula>
    </cfRule>
  </conditionalFormatting>
  <pageMargins left="0.7" right="0.7" top="0.75" bottom="0.75" header="0.3" footer="0.3"/>
  <pageSetup paperSize="9" orientation="landscape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="120" zoomScaleNormal="120" workbookViewId="0">
      <selection activeCell="B3" sqref="B3"/>
    </sheetView>
  </sheetViews>
  <sheetFormatPr defaultRowHeight="13.5" x14ac:dyDescent="0.15"/>
  <cols>
    <col min="1" max="1" width="23.25" customWidth="1"/>
    <col min="2" max="3" width="9" customWidth="1"/>
    <col min="5" max="6" width="9" customWidth="1"/>
    <col min="7" max="7" width="52.375" customWidth="1"/>
    <col min="11" max="11" width="48.125" customWidth="1"/>
  </cols>
  <sheetData>
    <row r="1" spans="1:4" ht="19.5" thickBot="1" x14ac:dyDescent="0.2">
      <c r="A1" s="4" t="s">
        <v>29</v>
      </c>
    </row>
    <row r="2" spans="1:4" s="1" customFormat="1" x14ac:dyDescent="0.15">
      <c r="A2" s="9"/>
      <c r="B2" s="15" t="s">
        <v>10</v>
      </c>
      <c r="C2" s="10" t="s">
        <v>11</v>
      </c>
    </row>
    <row r="3" spans="1:4" x14ac:dyDescent="0.15">
      <c r="A3" s="8" t="s">
        <v>0</v>
      </c>
      <c r="B3" s="20"/>
      <c r="C3" s="21"/>
    </row>
    <row r="4" spans="1:4" x14ac:dyDescent="0.15">
      <c r="A4" s="14" t="s">
        <v>1</v>
      </c>
      <c r="B4" s="22"/>
      <c r="C4" s="23"/>
    </row>
    <row r="5" spans="1:4" x14ac:dyDescent="0.15">
      <c r="A5" s="13" t="s">
        <v>2</v>
      </c>
      <c r="B5" s="24"/>
      <c r="C5" s="25"/>
    </row>
    <row r="6" spans="1:4" x14ac:dyDescent="0.15">
      <c r="A6" s="17" t="s">
        <v>3</v>
      </c>
      <c r="B6" s="18"/>
      <c r="C6" s="7"/>
    </row>
    <row r="7" spans="1:4" x14ac:dyDescent="0.15">
      <c r="A7" s="19" t="s">
        <v>4</v>
      </c>
      <c r="B7" s="26"/>
      <c r="C7" s="27"/>
    </row>
    <row r="8" spans="1:4" ht="13.5" customHeight="1" x14ac:dyDescent="0.15">
      <c r="A8" s="14" t="s">
        <v>17</v>
      </c>
      <c r="B8" s="22"/>
      <c r="C8" s="62"/>
    </row>
    <row r="9" spans="1:4" x14ac:dyDescent="0.15">
      <c r="A9" s="14" t="s">
        <v>6</v>
      </c>
      <c r="B9" s="22"/>
      <c r="C9" s="23"/>
    </row>
    <row r="10" spans="1:4" ht="13.5" customHeight="1" x14ac:dyDescent="0.15">
      <c r="A10" s="14" t="s">
        <v>8</v>
      </c>
      <c r="B10" s="22"/>
      <c r="C10" s="23"/>
    </row>
    <row r="11" spans="1:4" x14ac:dyDescent="0.15">
      <c r="A11" s="14" t="s">
        <v>31</v>
      </c>
      <c r="B11" s="22"/>
      <c r="C11" s="23"/>
    </row>
    <row r="12" spans="1:4" x14ac:dyDescent="0.15">
      <c r="A12" s="14" t="s">
        <v>30</v>
      </c>
      <c r="B12" s="22"/>
      <c r="C12" s="62"/>
    </row>
    <row r="13" spans="1:4" ht="14.25" thickBot="1" x14ac:dyDescent="0.2">
      <c r="A13" s="14" t="s">
        <v>9</v>
      </c>
      <c r="B13" s="22"/>
      <c r="C13" s="23"/>
    </row>
    <row r="14" spans="1:4" ht="15" thickTop="1" thickBot="1" x14ac:dyDescent="0.2">
      <c r="A14" s="11" t="s">
        <v>24</v>
      </c>
      <c r="B14" s="16" t="str">
        <f>IF(AND(B3="",B7="",B8="",B9="",B10="",B11="",B12="",B13=""),"",SUM(B3,B7:B13))</f>
        <v/>
      </c>
      <c r="C14" s="12">
        <f>SUM(C3,C7:C13)</f>
        <v>0</v>
      </c>
      <c r="D14" s="2"/>
    </row>
    <row r="16" spans="1:4" ht="14.25" thickBot="1" x14ac:dyDescent="0.2"/>
    <row r="17" spans="1:7" ht="27" x14ac:dyDescent="0.15">
      <c r="A17" s="5"/>
      <c r="B17" s="45" t="s">
        <v>25</v>
      </c>
      <c r="C17" s="39" t="s">
        <v>14</v>
      </c>
      <c r="D17" s="38" t="s">
        <v>22</v>
      </c>
      <c r="E17" s="38" t="s">
        <v>23</v>
      </c>
      <c r="F17" s="39" t="s">
        <v>15</v>
      </c>
      <c r="G17" s="6" t="s">
        <v>16</v>
      </c>
    </row>
    <row r="18" spans="1:7" x14ac:dyDescent="0.15">
      <c r="A18" s="28" t="s">
        <v>1</v>
      </c>
      <c r="B18" s="46">
        <v>4</v>
      </c>
      <c r="C18" s="40">
        <f>SUM(B4:C4)</f>
        <v>0</v>
      </c>
      <c r="D18" s="40" t="str">
        <f>IF(C18=0,"",IF(C18&lt;=B18,C18,B18))</f>
        <v/>
      </c>
      <c r="E18" s="51">
        <f>IF(C18&gt;=B18,"",B18-C18)</f>
        <v>4</v>
      </c>
      <c r="F18" s="40" t="str">
        <f>IF(C18&lt;=B18,"",C18-B18)</f>
        <v/>
      </c>
      <c r="G18" s="34"/>
    </row>
    <row r="19" spans="1:7" x14ac:dyDescent="0.15">
      <c r="A19" s="31" t="s">
        <v>2</v>
      </c>
      <c r="B19" s="47">
        <v>4</v>
      </c>
      <c r="C19" s="41">
        <f>SUM(B5:C5)</f>
        <v>0</v>
      </c>
      <c r="D19" s="41" t="str">
        <f>IF(C19=0,"",IF(C19&lt;=B19,C19,B19))</f>
        <v/>
      </c>
      <c r="E19" s="52">
        <f t="shared" ref="E19:F27" si="0">IF(C19&gt;=B19,"",B19-C19)</f>
        <v>4</v>
      </c>
      <c r="F19" s="41" t="str">
        <f>IF(C19&lt;=B19,"",C19-B19)</f>
        <v/>
      </c>
      <c r="G19" s="35"/>
    </row>
    <row r="20" spans="1:7" x14ac:dyDescent="0.15">
      <c r="A20" s="30" t="s">
        <v>12</v>
      </c>
      <c r="B20" s="48">
        <v>24</v>
      </c>
      <c r="C20" s="42">
        <f>SUM(B3:C3)-SUM(B4:C5)</f>
        <v>0</v>
      </c>
      <c r="D20" s="42" t="str">
        <f>IF(C20=0,"",IF(C20&gt;=B20,B20,C20))</f>
        <v/>
      </c>
      <c r="E20" s="53">
        <f t="shared" si="0"/>
        <v>24</v>
      </c>
      <c r="F20" s="42" t="str">
        <f t="shared" si="0"/>
        <v/>
      </c>
      <c r="G20" s="36"/>
    </row>
    <row r="21" spans="1:7" x14ac:dyDescent="0.15">
      <c r="A21" s="71" t="s">
        <v>21</v>
      </c>
      <c r="B21" s="72">
        <v>16</v>
      </c>
      <c r="C21" s="73">
        <f>SUM(B7:C8)</f>
        <v>0</v>
      </c>
      <c r="D21" s="73" t="str">
        <f t="shared" ref="D21:D27" si="1">IF(C21=0,"",IF(C21&gt;=B21,B21,C21))</f>
        <v/>
      </c>
      <c r="E21" s="74">
        <f t="shared" si="0"/>
        <v>16</v>
      </c>
      <c r="F21" s="73" t="str">
        <f t="shared" si="0"/>
        <v/>
      </c>
      <c r="G21" s="64"/>
    </row>
    <row r="22" spans="1:7" x14ac:dyDescent="0.15">
      <c r="A22" s="67"/>
      <c r="B22" s="68"/>
      <c r="C22" s="69"/>
      <c r="D22" s="69" t="str">
        <f t="shared" si="1"/>
        <v/>
      </c>
      <c r="E22" s="70" t="str">
        <f t="shared" si="0"/>
        <v/>
      </c>
      <c r="F22" s="69" t="str">
        <f t="shared" si="0"/>
        <v/>
      </c>
      <c r="G22" s="65"/>
    </row>
    <row r="23" spans="1:7" x14ac:dyDescent="0.15">
      <c r="A23" s="66" t="s">
        <v>19</v>
      </c>
      <c r="B23" s="68">
        <v>24</v>
      </c>
      <c r="C23" s="69">
        <f>IF(F21="",SUM(B9:C10),SUM(B9:C10)+F21)</f>
        <v>0</v>
      </c>
      <c r="D23" s="69" t="str">
        <f t="shared" si="1"/>
        <v/>
      </c>
      <c r="E23" s="70">
        <f t="shared" si="0"/>
        <v>24</v>
      </c>
      <c r="F23" s="69" t="str">
        <f t="shared" si="0"/>
        <v/>
      </c>
      <c r="G23" s="65"/>
    </row>
    <row r="24" spans="1:7" x14ac:dyDescent="0.15">
      <c r="A24" s="67"/>
      <c r="B24" s="68"/>
      <c r="C24" s="69"/>
      <c r="D24" s="69" t="str">
        <f t="shared" si="1"/>
        <v/>
      </c>
      <c r="E24" s="70" t="str">
        <f t="shared" si="0"/>
        <v/>
      </c>
      <c r="F24" s="69" t="str">
        <f t="shared" si="0"/>
        <v/>
      </c>
      <c r="G24" s="65"/>
    </row>
    <row r="25" spans="1:7" x14ac:dyDescent="0.15">
      <c r="A25" s="66" t="s">
        <v>20</v>
      </c>
      <c r="B25" s="68">
        <v>22</v>
      </c>
      <c r="C25" s="69">
        <f>IF(F23="",SUM(B11:C12),SUM(B11:C12)+F23)</f>
        <v>0</v>
      </c>
      <c r="D25" s="69" t="str">
        <f t="shared" si="1"/>
        <v/>
      </c>
      <c r="E25" s="70">
        <f t="shared" si="0"/>
        <v>22</v>
      </c>
      <c r="F25" s="69" t="str">
        <f t="shared" si="0"/>
        <v/>
      </c>
      <c r="G25" s="65"/>
    </row>
    <row r="26" spans="1:7" x14ac:dyDescent="0.15">
      <c r="A26" s="66"/>
      <c r="B26" s="68"/>
      <c r="C26" s="69"/>
      <c r="D26" s="69" t="str">
        <f t="shared" si="1"/>
        <v/>
      </c>
      <c r="E26" s="70" t="str">
        <f t="shared" si="0"/>
        <v/>
      </c>
      <c r="F26" s="69" t="str">
        <f t="shared" si="0"/>
        <v/>
      </c>
      <c r="G26" s="65"/>
    </row>
    <row r="27" spans="1:7" ht="14.25" thickBot="1" x14ac:dyDescent="0.2">
      <c r="A27" s="32" t="s">
        <v>13</v>
      </c>
      <c r="B27" s="49">
        <v>30</v>
      </c>
      <c r="C27" s="43">
        <f>SUM(B13:C13,F18:F20,F25)</f>
        <v>0</v>
      </c>
      <c r="D27" s="43" t="str">
        <f t="shared" si="1"/>
        <v/>
      </c>
      <c r="E27" s="54">
        <f t="shared" si="0"/>
        <v>30</v>
      </c>
      <c r="F27" s="43"/>
      <c r="G27" s="37"/>
    </row>
    <row r="28" spans="1:7" ht="15" thickTop="1" thickBot="1" x14ac:dyDescent="0.2">
      <c r="A28" s="33" t="s">
        <v>24</v>
      </c>
      <c r="B28" s="50">
        <v>124</v>
      </c>
      <c r="C28" s="44">
        <f>SUM(B3:C3,B6:C13)</f>
        <v>0</v>
      </c>
      <c r="D28" s="44">
        <f>SUM(D18:D27)</f>
        <v>0</v>
      </c>
      <c r="E28" s="55">
        <f>SUM(E18:E27)</f>
        <v>124</v>
      </c>
      <c r="F28" s="44"/>
      <c r="G28" s="12"/>
    </row>
    <row r="29" spans="1:7" x14ac:dyDescent="0.15">
      <c r="E29" s="3"/>
    </row>
    <row r="30" spans="1:7" x14ac:dyDescent="0.15">
      <c r="A30" s="63" t="str">
        <f>IF(B14="","昼間の科目を40単位まで卒業要件単位とすることができます。",IF(B14&lt;=40,"昼間の科目は後"&amp;40-B14&amp;"単位まで卒業要件に算入できます。","昼間の単位は40単位までしか卒業要件に含めることができません。"))</f>
        <v>昼間の科目を40単位まで卒業要件単位とすることができます。</v>
      </c>
      <c r="B30" s="63"/>
      <c r="C30" s="63"/>
      <c r="D30" s="63"/>
      <c r="E30" s="63"/>
      <c r="F30" s="63"/>
      <c r="G30" s="63"/>
    </row>
  </sheetData>
  <mergeCells count="22">
    <mergeCell ref="G21:G22"/>
    <mergeCell ref="A23:A24"/>
    <mergeCell ref="B23:B24"/>
    <mergeCell ref="C23:C24"/>
    <mergeCell ref="D23:D24"/>
    <mergeCell ref="E23:E24"/>
    <mergeCell ref="F23:F24"/>
    <mergeCell ref="G23:G24"/>
    <mergeCell ref="A21:A22"/>
    <mergeCell ref="B21:B22"/>
    <mergeCell ref="C21:C22"/>
    <mergeCell ref="D21:D22"/>
    <mergeCell ref="E21:E22"/>
    <mergeCell ref="F21:F22"/>
    <mergeCell ref="G25:G26"/>
    <mergeCell ref="A30:G30"/>
    <mergeCell ref="A25:A26"/>
    <mergeCell ref="B25:B26"/>
    <mergeCell ref="C25:C26"/>
    <mergeCell ref="D25:D26"/>
    <mergeCell ref="E25:E26"/>
    <mergeCell ref="F25:F26"/>
  </mergeCells>
  <phoneticPr fontId="2"/>
  <conditionalFormatting sqref="A30">
    <cfRule type="expression" dxfId="0" priority="1">
      <formula>AND(B14&lt;&gt;"",B14&gt;40)</formula>
    </cfRule>
  </conditionalFormatting>
  <pageMargins left="0.7" right="0.7" top="0.75" bottom="0.75" header="0.3" footer="0.3"/>
  <pageSetup paperSize="9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経済（昼）</vt:lpstr>
      <vt:lpstr>経営（昼）</vt:lpstr>
      <vt:lpstr>経済（夜）</vt:lpstr>
      <vt:lpstr>経営（夜）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永井</dc:creator>
  <cp:lastModifiedBy>新潟大学　池田　</cp:lastModifiedBy>
  <cp:lastPrinted>2014-09-03T07:47:50Z</cp:lastPrinted>
  <dcterms:created xsi:type="dcterms:W3CDTF">2012-04-18T02:02:29Z</dcterms:created>
  <dcterms:modified xsi:type="dcterms:W3CDTF">2014-09-30T01:28:05Z</dcterms:modified>
</cp:coreProperties>
</file>